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/>
</workbook>
</file>

<file path=xl/calcChain.xml><?xml version="1.0" encoding="utf-8"?>
<calcChain xmlns="http://schemas.openxmlformats.org/spreadsheetml/2006/main">
  <c r="I12" i="1"/>
  <c r="J12"/>
  <c r="N12"/>
  <c r="I13"/>
  <c r="J13"/>
  <c r="N13"/>
  <c r="I14"/>
  <c r="J14"/>
  <c r="N14"/>
  <c r="I15"/>
  <c r="J15"/>
  <c r="N15"/>
  <c r="I16"/>
  <c r="J16"/>
  <c r="N16"/>
  <c r="I17"/>
  <c r="J17"/>
  <c r="N17"/>
  <c r="I18"/>
  <c r="J18"/>
  <c r="N18"/>
  <c r="I23"/>
  <c r="J23"/>
  <c r="N23"/>
  <c r="I24"/>
  <c r="J24"/>
  <c r="N24"/>
  <c r="I25"/>
  <c r="J25"/>
  <c r="N25"/>
  <c r="I26"/>
  <c r="J26"/>
  <c r="N26"/>
  <c r="I27"/>
  <c r="J27"/>
  <c r="N27"/>
  <c r="I28"/>
  <c r="J28"/>
  <c r="N28"/>
  <c r="I29"/>
  <c r="J29"/>
  <c r="N29"/>
  <c r="I30"/>
  <c r="J30"/>
  <c r="N30"/>
  <c r="I31"/>
  <c r="N31"/>
  <c r="I32"/>
  <c r="J32"/>
  <c r="N32"/>
  <c r="I33"/>
  <c r="J33"/>
  <c r="N33"/>
  <c r="I34"/>
  <c r="N34"/>
  <c r="I35"/>
  <c r="N35"/>
  <c r="I36"/>
  <c r="J36"/>
  <c r="N36"/>
  <c r="I37"/>
  <c r="J37"/>
  <c r="I42"/>
  <c r="J42"/>
  <c r="N42"/>
  <c r="I48"/>
  <c r="J48"/>
  <c r="N48"/>
  <c r="I49"/>
  <c r="J49"/>
  <c r="I50"/>
  <c r="J50"/>
</calcChain>
</file>

<file path=xl/sharedStrings.xml><?xml version="1.0" encoding="utf-8"?>
<sst xmlns="http://schemas.openxmlformats.org/spreadsheetml/2006/main" count="178" uniqueCount="94">
  <si>
    <t>ОТЧЕТ ОБ ИСПОЛНЕНИИ БЮДЖЕТА</t>
  </si>
  <si>
    <t>КОДЫ</t>
  </si>
  <si>
    <t xml:space="preserve">Форма по ОКУД </t>
  </si>
  <si>
    <t>0503117</t>
  </si>
  <si>
    <t>на 1 августа 2017 г.</t>
  </si>
  <si>
    <t xml:space="preserve">Дата </t>
  </si>
  <si>
    <t>Наименование финансового органа</t>
  </si>
  <si>
    <t>Муниципальное учреждение Администрация Эрсинойского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</si>
  <si>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</si>
  <si>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</si>
  <si>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</si>
  <si>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</si>
  <si>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Эрсинойского сельского поселения</t>
  </si>
  <si>
    <t xml:space="preserve">по ОКТМО </t>
  </si>
  <si>
    <t>96204852001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</si>
  <si>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</si>
  <si>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</si>
  <si>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</si>
  <si>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</si>
  <si>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</si>
  <si>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</si>
  <si>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</si>
  <si>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</si>
  <si>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</si>
  <si>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</si>
  <si>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</si>
  <si>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</si>
  <si>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</si>
  <si>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</si>
  <si>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</si>
  <si>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</si>
  <si>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</si>
  <si>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</si>
  <si>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</si>
  <si>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</si>
  <si>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</si>
  <si>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</si>
  <si>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</si>
  <si>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</si>
  <si>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</si>
  <si>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</si>
  <si>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</si>
  <si>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</si>
  <si>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</si>
  <si>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</si>
  <si>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</si>
  <si>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539 20215001 10 0000 151</t>
  </si>
  <si>
    <t>539 20235118 10 0000 151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</si>
  <si>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</si>
  <si>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</si>
  <si>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</si>
  <si>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</si>
  <si>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</si>
  <si>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539 0104 0020004000 121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</si>
  <si>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</si>
  <si>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539 0104 0020004000 129</t>
  </si>
  <si>
    <t>Закупка товаров, работ, услуг в сфере информационно-коммуникационных технологий</t>
  </si>
  <si>
    <t>539 0104 0020004000 242</t>
  </si>
  <si>
    <t>Прочая закупка товаров, работ и услуг для обеспечения государственных (муниципальных) нужд</t>
  </si>
  <si>
    <t>539 0104 0020004000 244</t>
  </si>
  <si>
    <t>Уплата иных платежей</t>
  </si>
  <si>
    <t>539 0104 0020004000 853</t>
  </si>
  <si>
    <t>539 0104 0020008000 121</t>
  </si>
  <si>
    <t>539 0104 0020008000 129</t>
  </si>
  <si>
    <t>Резервные средства</t>
  </si>
  <si>
    <t>539 0111 0700005020 870</t>
  </si>
  <si>
    <t>-</t>
  </si>
  <si>
    <t>539 0203 0010036000 121</t>
  </si>
  <si>
    <t>539 0203 0010036000 129</t>
  </si>
  <si>
    <t>539 0203 0010036000 244</t>
  </si>
  <si>
    <t>539 0309 2190002000 244</t>
  </si>
  <si>
    <t>539 0503 6000001000 244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</si>
  <si>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</si>
  <si>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</si>
  <si>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</si>
  <si>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</si>
  <si>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</si>
  <si>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</si>
  <si>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</si>
  <si>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</si>
  <si>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</si>
  <si>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</si>
  <si>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</si>
  <si>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</si>
  <si>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</si>
  <si>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</si>
  <si>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</si>
  <si>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</si>
  <si>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539 01050201 10 0000 510</t>
  </si>
  <si>
    <t xml:space="preserve">     уменьшение остатков средств</t>
  </si>
  <si>
    <t>720</t>
  </si>
  <si>
    <t>539 01050201 10 0000 610</t>
  </si>
  <si>
    <t xml:space="preserve">   28 августа 2017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</si>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</sst>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54"/>
  <sheetViews>
    <sheetView tabSelected="1" workbookViewId="0">
      <selection sqref="A1:N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42948</v>
      </c>
    </row>
    <row r="4" spans="1:15" s="1" customFormat="1" ht="14.1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4.1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4.1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5.1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9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4.1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1803592</f>
        <v>1803592</v>
      </c>
      <c r="J12" s="26">
        <f>995487.33</f>
        <v>995487.33</v>
      </c>
      <c r="K12" s="26"/>
      <c r="L12" s="26"/>
      <c r="M12" s="26"/>
      <c r="N12" s="27">
        <f>808104.67</f>
        <v>808104.67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6429</f>
        <v>6429</v>
      </c>
      <c r="J13" s="31">
        <f>4838.74</f>
        <v>4838.74</v>
      </c>
      <c r="K13" s="31"/>
      <c r="L13" s="31"/>
      <c r="M13" s="31"/>
      <c r="N13" s="32">
        <f>1590.26</f>
        <v>1590.26</v>
      </c>
      <c r="O13" s="32"/>
    </row>
    <row r="14" spans="1:15" s="1" customFormat="1" ht="24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7386</f>
        <v>7386</v>
      </c>
      <c r="J14" s="31">
        <f>2571.69</f>
        <v>2571.69</v>
      </c>
      <c r="K14" s="31"/>
      <c r="L14" s="31"/>
      <c r="M14" s="31"/>
      <c r="N14" s="32">
        <f>4814.31</f>
        <v>4814.3100000000004</v>
      </c>
      <c r="O14" s="32"/>
    </row>
    <row r="15" spans="1:15" s="1" customFormat="1" ht="24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10900</f>
        <v>10900</v>
      </c>
      <c r="J15" s="31">
        <f>237</f>
        <v>237</v>
      </c>
      <c r="K15" s="31"/>
      <c r="L15" s="31"/>
      <c r="M15" s="31"/>
      <c r="N15" s="32">
        <f>10663</f>
        <v>10663</v>
      </c>
      <c r="O15" s="32"/>
    </row>
    <row r="16" spans="1:15" s="1" customFormat="1" ht="24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739</f>
        <v>739</v>
      </c>
      <c r="J16" s="31">
        <f>194.9</f>
        <v>194.9</v>
      </c>
      <c r="K16" s="31"/>
      <c r="L16" s="31"/>
      <c r="M16" s="31"/>
      <c r="N16" s="32">
        <f>544.1</f>
        <v>544.1</v>
      </c>
      <c r="O16" s="32"/>
    </row>
    <row r="17" spans="1:15" s="1" customFormat="1" ht="24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1744608</f>
        <v>1744608</v>
      </c>
      <c r="J17" s="31">
        <f>962496</f>
        <v>962496</v>
      </c>
      <c r="K17" s="31"/>
      <c r="L17" s="31"/>
      <c r="M17" s="31"/>
      <c r="N17" s="32">
        <f>782112</f>
        <v>782112</v>
      </c>
      <c r="O17" s="32"/>
    </row>
    <row r="18" spans="1:15" s="1" customFormat="1" ht="24" customHeight="1">
      <c r="A18" s="28" t="s">
        <v>45</v>
      </c>
      <c r="B18" s="28"/>
      <c r="C18" s="28"/>
      <c r="D18" s="28"/>
      <c r="E18" s="28"/>
      <c r="F18" s="28"/>
      <c r="G18" s="29" t="s">
        <v>35</v>
      </c>
      <c r="H18" s="29" t="s">
        <v>47</v>
      </c>
      <c r="I18" s="30">
        <f>33530</f>
        <v>33530</v>
      </c>
      <c r="J18" s="31">
        <f>25149</f>
        <v>25149</v>
      </c>
      <c r="K18" s="31"/>
      <c r="L18" s="31"/>
      <c r="M18" s="31"/>
      <c r="N18" s="32">
        <f>8381</f>
        <v>8381</v>
      </c>
      <c r="O18" s="32"/>
    </row>
    <row r="19" spans="1:15" s="1" customFormat="1" ht="14.1" customHeight="1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1" customFormat="1" ht="14.1" customHeight="1">
      <c r="A20" s="12" t="s">
        <v>48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1" customFormat="1" ht="35.1" customHeight="1">
      <c r="A21" s="13" t="s">
        <v>22</v>
      </c>
      <c r="B21" s="13"/>
      <c r="C21" s="13"/>
      <c r="D21" s="13"/>
      <c r="E21" s="13"/>
      <c r="F21" s="13"/>
      <c r="G21" s="14" t="s">
        <v>23</v>
      </c>
      <c r="H21" s="14" t="s">
        <v>49</v>
      </c>
      <c r="I21" s="15" t="s">
        <v>25</v>
      </c>
      <c r="J21" s="16" t="s">
        <v>26</v>
      </c>
      <c r="K21" s="16"/>
      <c r="L21" s="16"/>
      <c r="M21" s="16"/>
      <c r="N21" s="17" t="s">
        <v>27</v>
      </c>
      <c r="O21" s="17"/>
    </row>
    <row r="22" spans="1:15" s="1" customFormat="1" ht="14.1" customHeight="1">
      <c r="A22" s="18" t="s">
        <v>28</v>
      </c>
      <c r="B22" s="18"/>
      <c r="C22" s="18"/>
      <c r="D22" s="18"/>
      <c r="E22" s="18"/>
      <c r="F22" s="18"/>
      <c r="G22" s="19" t="s">
        <v>29</v>
      </c>
      <c r="H22" s="19" t="s">
        <v>30</v>
      </c>
      <c r="I22" s="20" t="s">
        <v>31</v>
      </c>
      <c r="J22" s="21" t="s">
        <v>32</v>
      </c>
      <c r="K22" s="21"/>
      <c r="L22" s="21"/>
      <c r="M22" s="21"/>
      <c r="N22" s="22" t="s">
        <v>33</v>
      </c>
      <c r="O22" s="22"/>
    </row>
    <row r="23" spans="1:15" s="1" customFormat="1" ht="14.1" customHeight="1">
      <c r="A23" s="23" t="s">
        <v>50</v>
      </c>
      <c r="B23" s="23"/>
      <c r="C23" s="23"/>
      <c r="D23" s="23"/>
      <c r="E23" s="23"/>
      <c r="F23" s="23"/>
      <c r="G23" s="24" t="s">
        <v>51</v>
      </c>
      <c r="H23" s="24" t="s">
        <v>36</v>
      </c>
      <c r="I23" s="25">
        <f>1803592</f>
        <v>1803592</v>
      </c>
      <c r="J23" s="26">
        <f>907291.72</f>
        <v>907291.72</v>
      </c>
      <c r="K23" s="26"/>
      <c r="L23" s="26"/>
      <c r="M23" s="26"/>
      <c r="N23" s="27">
        <f>896300.28</f>
        <v>896300.28</v>
      </c>
      <c r="O23" s="27"/>
    </row>
    <row r="24" spans="1:15" s="1" customFormat="1" ht="14.1" customHeight="1">
      <c r="A24" s="34" t="s">
        <v>52</v>
      </c>
      <c r="B24" s="34"/>
      <c r="C24" s="34"/>
      <c r="D24" s="34"/>
      <c r="E24" s="34"/>
      <c r="F24" s="34"/>
      <c r="G24" s="35" t="s">
        <v>51</v>
      </c>
      <c r="H24" s="35" t="s">
        <v>53</v>
      </c>
      <c r="I24" s="36">
        <f>725000</f>
        <v>725000</v>
      </c>
      <c r="J24" s="37">
        <f>393769</f>
        <v>393769</v>
      </c>
      <c r="K24" s="37"/>
      <c r="L24" s="37"/>
      <c r="M24" s="37"/>
      <c r="N24" s="38">
        <f>331231</f>
        <v>331231</v>
      </c>
      <c r="O24" s="38"/>
    </row>
    <row r="25" spans="1:15" s="1" customFormat="1" ht="33.950000000000003" customHeight="1">
      <c r="A25" s="34" t="s">
        <v>54</v>
      </c>
      <c r="B25" s="34"/>
      <c r="C25" s="34"/>
      <c r="D25" s="34"/>
      <c r="E25" s="34"/>
      <c r="F25" s="34"/>
      <c r="G25" s="35" t="s">
        <v>51</v>
      </c>
      <c r="H25" s="35" t="s">
        <v>55</v>
      </c>
      <c r="I25" s="36">
        <f>218844</f>
        <v>218844</v>
      </c>
      <c r="J25" s="37">
        <f>103878</f>
        <v>103878</v>
      </c>
      <c r="K25" s="37"/>
      <c r="L25" s="37"/>
      <c r="M25" s="37"/>
      <c r="N25" s="38">
        <f>114966</f>
        <v>114966</v>
      </c>
      <c r="O25" s="38"/>
    </row>
    <row r="26" spans="1:15" s="1" customFormat="1" ht="24" customHeight="1">
      <c r="A26" s="34" t="s">
        <v>56</v>
      </c>
      <c r="B26" s="34"/>
      <c r="C26" s="34"/>
      <c r="D26" s="34"/>
      <c r="E26" s="34"/>
      <c r="F26" s="34"/>
      <c r="G26" s="35" t="s">
        <v>51</v>
      </c>
      <c r="H26" s="35" t="s">
        <v>57</v>
      </c>
      <c r="I26" s="36">
        <f>36000</f>
        <v>36000</v>
      </c>
      <c r="J26" s="37">
        <f>16160</f>
        <v>16160</v>
      </c>
      <c r="K26" s="37"/>
      <c r="L26" s="37"/>
      <c r="M26" s="37"/>
      <c r="N26" s="38">
        <f>19840</f>
        <v>19840</v>
      </c>
      <c r="O26" s="38"/>
    </row>
    <row r="27" spans="1:15" s="1" customFormat="1" ht="24" customHeight="1">
      <c r="A27" s="34" t="s">
        <v>58</v>
      </c>
      <c r="B27" s="34"/>
      <c r="C27" s="34"/>
      <c r="D27" s="34"/>
      <c r="E27" s="34"/>
      <c r="F27" s="34"/>
      <c r="G27" s="35" t="s">
        <v>51</v>
      </c>
      <c r="H27" s="35" t="s">
        <v>59</v>
      </c>
      <c r="I27" s="36">
        <f>112520.5</f>
        <v>112520.5</v>
      </c>
      <c r="J27" s="37">
        <f>25000</f>
        <v>25000</v>
      </c>
      <c r="K27" s="37"/>
      <c r="L27" s="37"/>
      <c r="M27" s="37"/>
      <c r="N27" s="38">
        <f>87520.5</f>
        <v>87520.5</v>
      </c>
      <c r="O27" s="38"/>
    </row>
    <row r="28" spans="1:15" s="1" customFormat="1" ht="14.1" customHeight="1">
      <c r="A28" s="34" t="s">
        <v>60</v>
      </c>
      <c r="B28" s="34"/>
      <c r="C28" s="34"/>
      <c r="D28" s="34"/>
      <c r="E28" s="34"/>
      <c r="F28" s="34"/>
      <c r="G28" s="35" t="s">
        <v>51</v>
      </c>
      <c r="H28" s="35" t="s">
        <v>61</v>
      </c>
      <c r="I28" s="36">
        <f>6079.5</f>
        <v>6079.5</v>
      </c>
      <c r="J28" s="37">
        <f>6079.5</f>
        <v>6079.5</v>
      </c>
      <c r="K28" s="37"/>
      <c r="L28" s="37"/>
      <c r="M28" s="37"/>
      <c r="N28" s="38">
        <f>0</f>
        <v>0</v>
      </c>
      <c r="O28" s="38"/>
    </row>
    <row r="29" spans="1:15" s="1" customFormat="1" ht="14.1" customHeight="1">
      <c r="A29" s="34" t="s">
        <v>52</v>
      </c>
      <c r="B29" s="34"/>
      <c r="C29" s="34"/>
      <c r="D29" s="34"/>
      <c r="E29" s="34"/>
      <c r="F29" s="34"/>
      <c r="G29" s="35" t="s">
        <v>51</v>
      </c>
      <c r="H29" s="35" t="s">
        <v>62</v>
      </c>
      <c r="I29" s="36">
        <f>486900</f>
        <v>486900</v>
      </c>
      <c r="J29" s="37">
        <f>265123</f>
        <v>265123</v>
      </c>
      <c r="K29" s="37"/>
      <c r="L29" s="37"/>
      <c r="M29" s="37"/>
      <c r="N29" s="38">
        <f>221777</f>
        <v>221777</v>
      </c>
      <c r="O29" s="38"/>
    </row>
    <row r="30" spans="1:15" s="1" customFormat="1" ht="33.950000000000003" customHeight="1">
      <c r="A30" s="34" t="s">
        <v>54</v>
      </c>
      <c r="B30" s="34"/>
      <c r="C30" s="34"/>
      <c r="D30" s="34"/>
      <c r="E30" s="34"/>
      <c r="F30" s="34"/>
      <c r="G30" s="35" t="s">
        <v>51</v>
      </c>
      <c r="H30" s="35" t="s">
        <v>63</v>
      </c>
      <c r="I30" s="36">
        <f>147100</f>
        <v>147100</v>
      </c>
      <c r="J30" s="37">
        <f>68952</f>
        <v>68952</v>
      </c>
      <c r="K30" s="37"/>
      <c r="L30" s="37"/>
      <c r="M30" s="37"/>
      <c r="N30" s="38">
        <f>78148</f>
        <v>78148</v>
      </c>
      <c r="O30" s="38"/>
    </row>
    <row r="31" spans="1:15" s="1" customFormat="1" ht="14.1" customHeight="1">
      <c r="A31" s="34" t="s">
        <v>64</v>
      </c>
      <c r="B31" s="34"/>
      <c r="C31" s="34"/>
      <c r="D31" s="34"/>
      <c r="E31" s="34"/>
      <c r="F31" s="34"/>
      <c r="G31" s="35" t="s">
        <v>51</v>
      </c>
      <c r="H31" s="35" t="s">
        <v>65</v>
      </c>
      <c r="I31" s="36">
        <f>1000</f>
        <v>1000</v>
      </c>
      <c r="J31" s="39" t="s">
        <v>66</v>
      </c>
      <c r="K31" s="39"/>
      <c r="L31" s="39"/>
      <c r="M31" s="39"/>
      <c r="N31" s="38">
        <f>1000</f>
        <v>1000</v>
      </c>
      <c r="O31" s="38"/>
    </row>
    <row r="32" spans="1:15" s="1" customFormat="1" ht="14.1" customHeight="1">
      <c r="A32" s="34" t="s">
        <v>52</v>
      </c>
      <c r="B32" s="34"/>
      <c r="C32" s="34"/>
      <c r="D32" s="34"/>
      <c r="E32" s="34"/>
      <c r="F32" s="34"/>
      <c r="G32" s="35" t="s">
        <v>51</v>
      </c>
      <c r="H32" s="35" t="s">
        <v>67</v>
      </c>
      <c r="I32" s="36">
        <f>20674</f>
        <v>20674</v>
      </c>
      <c r="J32" s="37">
        <f>15006</f>
        <v>15006</v>
      </c>
      <c r="K32" s="37"/>
      <c r="L32" s="37"/>
      <c r="M32" s="37"/>
      <c r="N32" s="38">
        <f>5668</f>
        <v>5668</v>
      </c>
      <c r="O32" s="38"/>
    </row>
    <row r="33" spans="1:15" s="1" customFormat="1" ht="33.950000000000003" customHeight="1">
      <c r="A33" s="34" t="s">
        <v>54</v>
      </c>
      <c r="B33" s="34"/>
      <c r="C33" s="34"/>
      <c r="D33" s="34"/>
      <c r="E33" s="34"/>
      <c r="F33" s="34"/>
      <c r="G33" s="35" t="s">
        <v>51</v>
      </c>
      <c r="H33" s="35" t="s">
        <v>68</v>
      </c>
      <c r="I33" s="36">
        <f>6243</f>
        <v>6243</v>
      </c>
      <c r="J33" s="37">
        <f>3122</f>
        <v>3122</v>
      </c>
      <c r="K33" s="37"/>
      <c r="L33" s="37"/>
      <c r="M33" s="37"/>
      <c r="N33" s="38">
        <f>3121</f>
        <v>3121</v>
      </c>
      <c r="O33" s="38"/>
    </row>
    <row r="34" spans="1:15" s="1" customFormat="1" ht="24" customHeight="1">
      <c r="A34" s="34" t="s">
        <v>58</v>
      </c>
      <c r="B34" s="34"/>
      <c r="C34" s="34"/>
      <c r="D34" s="34"/>
      <c r="E34" s="34"/>
      <c r="F34" s="34"/>
      <c r="G34" s="35" t="s">
        <v>51</v>
      </c>
      <c r="H34" s="35" t="s">
        <v>69</v>
      </c>
      <c r="I34" s="36">
        <f>6613</f>
        <v>6613</v>
      </c>
      <c r="J34" s="39" t="s">
        <v>66</v>
      </c>
      <c r="K34" s="39"/>
      <c r="L34" s="39"/>
      <c r="M34" s="39"/>
      <c r="N34" s="38">
        <f>6613</f>
        <v>6613</v>
      </c>
      <c r="O34" s="38"/>
    </row>
    <row r="35" spans="1:15" s="1" customFormat="1" ht="24" customHeight="1">
      <c r="A35" s="34" t="s">
        <v>58</v>
      </c>
      <c r="B35" s="34"/>
      <c r="C35" s="34"/>
      <c r="D35" s="34"/>
      <c r="E35" s="34"/>
      <c r="F35" s="34"/>
      <c r="G35" s="35" t="s">
        <v>51</v>
      </c>
      <c r="H35" s="35" t="s">
        <v>70</v>
      </c>
      <c r="I35" s="36">
        <f>5000</f>
        <v>5000</v>
      </c>
      <c r="J35" s="39" t="s">
        <v>66</v>
      </c>
      <c r="K35" s="39"/>
      <c r="L35" s="39"/>
      <c r="M35" s="39"/>
      <c r="N35" s="38">
        <f>5000</f>
        <v>5000</v>
      </c>
      <c r="O35" s="38"/>
    </row>
    <row r="36" spans="1:15" s="1" customFormat="1" ht="24" customHeight="1">
      <c r="A36" s="34" t="s">
        <v>58</v>
      </c>
      <c r="B36" s="34"/>
      <c r="C36" s="34"/>
      <c r="D36" s="34"/>
      <c r="E36" s="34"/>
      <c r="F36" s="34"/>
      <c r="G36" s="35" t="s">
        <v>51</v>
      </c>
      <c r="H36" s="35" t="s">
        <v>71</v>
      </c>
      <c r="I36" s="36">
        <f>31618</f>
        <v>31618</v>
      </c>
      <c r="J36" s="37">
        <f>10202.22</f>
        <v>10202.219999999999</v>
      </c>
      <c r="K36" s="37"/>
      <c r="L36" s="37"/>
      <c r="M36" s="37"/>
      <c r="N36" s="38">
        <f>21415.78</f>
        <v>21415.78</v>
      </c>
      <c r="O36" s="38"/>
    </row>
    <row r="37" spans="1:15" s="1" customFormat="1" ht="15" customHeight="1">
      <c r="A37" s="40" t="s">
        <v>72</v>
      </c>
      <c r="B37" s="40"/>
      <c r="C37" s="40"/>
      <c r="D37" s="40"/>
      <c r="E37" s="40"/>
      <c r="F37" s="40"/>
      <c r="G37" s="41" t="s">
        <v>73</v>
      </c>
      <c r="H37" s="41" t="s">
        <v>36</v>
      </c>
      <c r="I37" s="42">
        <f>0</f>
        <v>0</v>
      </c>
      <c r="J37" s="43">
        <f>88195.61</f>
        <v>88195.61</v>
      </c>
      <c r="K37" s="43"/>
      <c r="L37" s="43"/>
      <c r="M37" s="43"/>
      <c r="N37" s="44" t="s">
        <v>36</v>
      </c>
      <c r="O37" s="44"/>
    </row>
    <row r="38" spans="1:15" s="1" customFormat="1" ht="14.1" customHeight="1">
      <c r="A38" s="7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1" customFormat="1" ht="14.1" customHeight="1">
      <c r="A39" s="12" t="s">
        <v>74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" customFormat="1" ht="45.95" customHeight="1">
      <c r="A40" s="13" t="s">
        <v>22</v>
      </c>
      <c r="B40" s="13"/>
      <c r="C40" s="13"/>
      <c r="D40" s="13"/>
      <c r="E40" s="13"/>
      <c r="F40" s="13"/>
      <c r="G40" s="14" t="s">
        <v>23</v>
      </c>
      <c r="H40" s="14" t="s">
        <v>75</v>
      </c>
      <c r="I40" s="15" t="s">
        <v>25</v>
      </c>
      <c r="J40" s="16" t="s">
        <v>26</v>
      </c>
      <c r="K40" s="16"/>
      <c r="L40" s="16"/>
      <c r="M40" s="16"/>
      <c r="N40" s="17" t="s">
        <v>27</v>
      </c>
      <c r="O40" s="17"/>
    </row>
    <row r="41" spans="1:15" s="1" customFormat="1" ht="12.95" customHeight="1">
      <c r="A41" s="18" t="s">
        <v>28</v>
      </c>
      <c r="B41" s="18"/>
      <c r="C41" s="18"/>
      <c r="D41" s="18"/>
      <c r="E41" s="18"/>
      <c r="F41" s="18"/>
      <c r="G41" s="19" t="s">
        <v>29</v>
      </c>
      <c r="H41" s="19" t="s">
        <v>30</v>
      </c>
      <c r="I41" s="20" t="s">
        <v>31</v>
      </c>
      <c r="J41" s="21" t="s">
        <v>32</v>
      </c>
      <c r="K41" s="21"/>
      <c r="L41" s="21"/>
      <c r="M41" s="21"/>
      <c r="N41" s="22" t="s">
        <v>33</v>
      </c>
      <c r="O41" s="22"/>
    </row>
    <row r="42" spans="1:15" s="1" customFormat="1" ht="14.1" customHeight="1">
      <c r="A42" s="23" t="s">
        <v>76</v>
      </c>
      <c r="B42" s="23"/>
      <c r="C42" s="23"/>
      <c r="D42" s="23"/>
      <c r="E42" s="23"/>
      <c r="F42" s="23"/>
      <c r="G42" s="24" t="s">
        <v>77</v>
      </c>
      <c r="H42" s="24" t="s">
        <v>36</v>
      </c>
      <c r="I42" s="45">
        <f>0</f>
        <v>0</v>
      </c>
      <c r="J42" s="26">
        <f>-88195.61</f>
        <v>-88195.61</v>
      </c>
      <c r="K42" s="26"/>
      <c r="L42" s="26"/>
      <c r="M42" s="26"/>
      <c r="N42" s="46">
        <f>0</f>
        <v>0</v>
      </c>
      <c r="O42" s="46"/>
    </row>
    <row r="43" spans="1:15" s="1" customFormat="1" ht="14.1" customHeight="1">
      <c r="A43" s="47" t="s">
        <v>78</v>
      </c>
      <c r="B43" s="47"/>
      <c r="C43" s="47"/>
      <c r="D43" s="47"/>
      <c r="E43" s="47"/>
      <c r="F43" s="47"/>
      <c r="G43" s="48" t="s">
        <v>10</v>
      </c>
      <c r="H43" s="48" t="s">
        <v>10</v>
      </c>
      <c r="I43" s="49" t="s">
        <v>10</v>
      </c>
      <c r="J43" s="50" t="s">
        <v>10</v>
      </c>
      <c r="K43" s="50"/>
      <c r="L43" s="50"/>
      <c r="M43" s="50"/>
      <c r="N43" s="51" t="s">
        <v>10</v>
      </c>
      <c r="O43" s="51"/>
    </row>
    <row r="44" spans="1:15" s="1" customFormat="1" ht="14.1" customHeight="1">
      <c r="A44" s="28" t="s">
        <v>79</v>
      </c>
      <c r="B44" s="28"/>
      <c r="C44" s="28"/>
      <c r="D44" s="28"/>
      <c r="E44" s="28"/>
      <c r="F44" s="28"/>
      <c r="G44" s="52" t="s">
        <v>80</v>
      </c>
      <c r="H44" s="29" t="s">
        <v>36</v>
      </c>
      <c r="I44" s="53" t="s">
        <v>66</v>
      </c>
      <c r="J44" s="54" t="s">
        <v>66</v>
      </c>
      <c r="K44" s="54"/>
      <c r="L44" s="54"/>
      <c r="M44" s="54"/>
      <c r="N44" s="55" t="s">
        <v>66</v>
      </c>
      <c r="O44" s="55"/>
    </row>
    <row r="45" spans="1:15" s="1" customFormat="1" ht="14.1" customHeight="1">
      <c r="A45" s="56" t="s">
        <v>10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s="1" customFormat="1" ht="14.1" customHeight="1">
      <c r="A46" s="34" t="s">
        <v>81</v>
      </c>
      <c r="B46" s="34"/>
      <c r="C46" s="34"/>
      <c r="D46" s="34"/>
      <c r="E46" s="34"/>
      <c r="F46" s="34"/>
      <c r="G46" s="48" t="s">
        <v>82</v>
      </c>
      <c r="H46" s="48" t="s">
        <v>36</v>
      </c>
      <c r="I46" s="49" t="s">
        <v>66</v>
      </c>
      <c r="J46" s="39" t="s">
        <v>66</v>
      </c>
      <c r="K46" s="39"/>
      <c r="L46" s="39"/>
      <c r="M46" s="39"/>
      <c r="N46" s="51" t="s">
        <v>66</v>
      </c>
      <c r="O46" s="51"/>
    </row>
    <row r="47" spans="1:15" s="1" customFormat="1" ht="14.1" customHeight="1">
      <c r="A47" s="34" t="s">
        <v>10</v>
      </c>
      <c r="B47" s="34"/>
      <c r="C47" s="34"/>
      <c r="D47" s="34"/>
      <c r="E47" s="34"/>
      <c r="F47" s="34"/>
      <c r="G47" s="35" t="s">
        <v>82</v>
      </c>
      <c r="H47" s="35" t="s">
        <v>10</v>
      </c>
      <c r="I47" s="57" t="s">
        <v>66</v>
      </c>
      <c r="J47" s="39" t="s">
        <v>66</v>
      </c>
      <c r="K47" s="39"/>
      <c r="L47" s="39"/>
      <c r="M47" s="39"/>
      <c r="N47" s="58" t="s">
        <v>66</v>
      </c>
      <c r="O47" s="58"/>
    </row>
    <row r="48" spans="1:15" s="1" customFormat="1" ht="14.1" customHeight="1">
      <c r="A48" s="34" t="s">
        <v>83</v>
      </c>
      <c r="B48" s="34"/>
      <c r="C48" s="34"/>
      <c r="D48" s="34"/>
      <c r="E48" s="34"/>
      <c r="F48" s="34"/>
      <c r="G48" s="35" t="s">
        <v>84</v>
      </c>
      <c r="H48" s="35" t="s">
        <v>85</v>
      </c>
      <c r="I48" s="59">
        <f>0</f>
        <v>0</v>
      </c>
      <c r="J48" s="37">
        <f>-88195.61</f>
        <v>-88195.61</v>
      </c>
      <c r="K48" s="37"/>
      <c r="L48" s="37"/>
      <c r="M48" s="37"/>
      <c r="N48" s="60">
        <f>0</f>
        <v>0</v>
      </c>
      <c r="O48" s="60"/>
    </row>
    <row r="49" spans="1:15" s="1" customFormat="1" ht="14.1" customHeight="1">
      <c r="A49" s="34" t="s">
        <v>86</v>
      </c>
      <c r="B49" s="34"/>
      <c r="C49" s="34"/>
      <c r="D49" s="34"/>
      <c r="E49" s="34"/>
      <c r="F49" s="34"/>
      <c r="G49" s="35" t="s">
        <v>87</v>
      </c>
      <c r="H49" s="35" t="s">
        <v>88</v>
      </c>
      <c r="I49" s="59">
        <f>-1803592</f>
        <v>-1803592</v>
      </c>
      <c r="J49" s="37">
        <f>-995487.33</f>
        <v>-995487.33</v>
      </c>
      <c r="K49" s="37"/>
      <c r="L49" s="37"/>
      <c r="M49" s="37"/>
      <c r="N49" s="61" t="s">
        <v>36</v>
      </c>
      <c r="O49" s="61"/>
    </row>
    <row r="50" spans="1:15" s="1" customFormat="1" ht="14.1" customHeight="1">
      <c r="A50" s="34" t="s">
        <v>89</v>
      </c>
      <c r="B50" s="34"/>
      <c r="C50" s="34"/>
      <c r="D50" s="34"/>
      <c r="E50" s="34"/>
      <c r="F50" s="34"/>
      <c r="G50" s="35" t="s">
        <v>90</v>
      </c>
      <c r="H50" s="35" t="s">
        <v>91</v>
      </c>
      <c r="I50" s="59">
        <f>1803592</f>
        <v>1803592</v>
      </c>
      <c r="J50" s="37">
        <f>907291.72</f>
        <v>907291.72</v>
      </c>
      <c r="K50" s="37"/>
      <c r="L50" s="37"/>
      <c r="M50" s="37"/>
      <c r="N50" s="61" t="s">
        <v>36</v>
      </c>
      <c r="O50" s="61"/>
    </row>
    <row r="51" spans="1:15" s="1" customFormat="1" ht="14.1" customHeight="1">
      <c r="A51" s="62" t="s">
        <v>10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s="1" customFormat="1" ht="15.95" customHeight="1">
      <c r="A52" s="7" t="s">
        <v>10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s="1" customFormat="1" ht="14.1" customHeight="1">
      <c r="A53" s="63" t="s">
        <v>92</v>
      </c>
      <c r="B53" s="63"/>
      <c r="C53" s="63"/>
      <c r="D53" s="63"/>
      <c r="E53" s="63"/>
      <c r="F53" s="7" t="s">
        <v>10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s="1" customFormat="1" ht="14.1" customHeight="1">
      <c r="A54" s="4" t="s">
        <v>93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mergeCells count="134">
    <mergeCell ref="A51:O51"/>
    <mergeCell ref="A52:O52"/>
    <mergeCell ref="A53:E53"/>
    <mergeCell ref="F53:O53"/>
    <mergeCell ref="A54:O54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4:F44"/>
    <mergeCell ref="J44:M44"/>
    <mergeCell ref="N44:O44"/>
    <mergeCell ref="A45:O45"/>
    <mergeCell ref="A46:F46"/>
    <mergeCell ref="J46:M46"/>
    <mergeCell ref="N46:O46"/>
    <mergeCell ref="A42:F42"/>
    <mergeCell ref="J42:M42"/>
    <mergeCell ref="N42:O42"/>
    <mergeCell ref="A43:F43"/>
    <mergeCell ref="J43:M43"/>
    <mergeCell ref="N43:O43"/>
    <mergeCell ref="A38:O38"/>
    <mergeCell ref="A39:O39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18:F18"/>
    <mergeCell ref="J18:M18"/>
    <mergeCell ref="N18:O18"/>
    <mergeCell ref="A19:O19"/>
    <mergeCell ref="A20:O20"/>
    <mergeCell ref="A21:F21"/>
    <mergeCell ref="J21:M21"/>
    <mergeCell ref="N21:O21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19" max="16383" man="1"/>
    <brk id="3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</dc:creator>
  <cp:lastModifiedBy>АЙША</cp:lastModifiedBy>
  <dcterms:created xsi:type="dcterms:W3CDTF">2017-08-28T14:51:25Z</dcterms:created>
  <dcterms:modified xsi:type="dcterms:W3CDTF">2017-08-28T14:51:25Z</dcterms:modified>
</cp:coreProperties>
</file>